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neyer\Desktop\Stouffers_H2_2018\UpSellTool\"/>
    </mc:Choice>
  </mc:AlternateContent>
  <xr:revisionPtr revIDLastSave="0" documentId="13_ncr:1_{81C88D6F-A2F8-4E7F-BD5C-409B9A41D972}" xr6:coauthVersionLast="34" xr6:coauthVersionMax="34" xr10:uidLastSave="{00000000-0000-0000-0000-000000000000}"/>
  <bookViews>
    <workbookView xWindow="0" yWindow="0" windowWidth="24000" windowHeight="9650" xr2:uid="{3F458456-CC73-4AF6-B085-69509562AB98}"/>
  </bookViews>
  <sheets>
    <sheet name="SpringChickenCheddarRago" sheetId="1" r:id="rId1"/>
    <sheet name="Wild Mushroom and Cheddar Pasta" sheetId="2" r:id="rId2"/>
    <sheet name="White Cheddar Harvest Bowl " sheetId="3" r:id="rId3"/>
    <sheet name="Nashville Hot Chicken Sliders" sheetId="5" r:id="rId4"/>
    <sheet name="Lobster Mac &amp; Cheese" sheetId="6" r:id="rId5"/>
    <sheet name="Burnt Ends Mac &amp; Cheese Poutine" sheetId="7" r:id="rId6"/>
    <sheet name="Pecan Smoked Pulled Pork Mac" sheetId="8" r:id="rId7"/>
    <sheet name="Jumbo Mac and Crab Cakes" sheetId="9" r:id="rId8"/>
    <sheet name="Mexican Street Corn Mac &amp; Chees" sheetId="10" r:id="rId9"/>
    <sheet name="Toasted Bay Scallop Mac &amp; Chees" sheetId="11" r:id="rId10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1" l="1"/>
  <c r="D21" i="11"/>
  <c r="D17" i="10"/>
  <c r="D21" i="10"/>
  <c r="D22" i="9"/>
  <c r="D26" i="9"/>
  <c r="D18" i="8"/>
  <c r="D22" i="8"/>
  <c r="D13" i="7"/>
  <c r="D17" i="7"/>
  <c r="D14" i="1"/>
  <c r="D13" i="2"/>
  <c r="D13" i="3"/>
  <c r="D24" i="5"/>
  <c r="D13" i="6"/>
  <c r="D17" i="6"/>
  <c r="D28" i="5"/>
  <c r="D17" i="3"/>
  <c r="D17" i="2"/>
  <c r="D20" i="11" l="1"/>
  <c r="D22" i="11" s="1"/>
  <c r="D18" i="11"/>
  <c r="D20" i="10"/>
  <c r="D22" i="10" s="1"/>
  <c r="D18" i="10"/>
  <c r="D25" i="9"/>
  <c r="D27" i="9" s="1"/>
  <c r="D23" i="9"/>
  <c r="D21" i="8"/>
  <c r="D23" i="8" s="1"/>
  <c r="D19" i="8"/>
  <c r="D14" i="7"/>
  <c r="D16" i="7"/>
  <c r="D18" i="7" s="1"/>
  <c r="D16" i="6"/>
  <c r="D18" i="6" s="1"/>
  <c r="D14" i="6"/>
  <c r="D25" i="5"/>
  <c r="D27" i="5"/>
  <c r="D29" i="5" s="1"/>
  <c r="D16" i="3"/>
  <c r="D18" i="3" s="1"/>
  <c r="D14" i="3"/>
  <c r="D16" i="2"/>
  <c r="D18" i="2" s="1"/>
  <c r="D14" i="2"/>
  <c r="D18" i="1" l="1"/>
  <c r="D15" i="1" l="1"/>
  <c r="D17" i="1"/>
  <c r="D19" i="1" s="1"/>
</calcChain>
</file>

<file path=xl/sharedStrings.xml><?xml version="1.0" encoding="utf-8"?>
<sst xmlns="http://schemas.openxmlformats.org/spreadsheetml/2006/main" count="348" uniqueCount="167">
  <si>
    <t>Recipe Ingredients</t>
  </si>
  <si>
    <t>Butter</t>
  </si>
  <si>
    <t xml:space="preserve">0.5 cup </t>
  </si>
  <si>
    <t>Chicken thighs, boneless</t>
  </si>
  <si>
    <t xml:space="preserve">12 each </t>
  </si>
  <si>
    <t>Mirepoix</t>
  </si>
  <si>
    <t xml:space="preserve">1 lb. </t>
  </si>
  <si>
    <t>Flour</t>
  </si>
  <si>
    <t xml:space="preserve">Chicken stock </t>
  </si>
  <si>
    <t xml:space="preserve">1 qt. </t>
  </si>
  <si>
    <t xml:space="preserve">Stouffer's White Cheddar Mac &amp; Cheese </t>
  </si>
  <si>
    <t xml:space="preserve">40 oz. </t>
  </si>
  <si>
    <t xml:space="preserve">Asparagus </t>
  </si>
  <si>
    <t xml:space="preserve">Cherry Tomatoes </t>
  </si>
  <si>
    <t xml:space="preserve">12 oz. </t>
  </si>
  <si>
    <t xml:space="preserve">Scallions </t>
  </si>
  <si>
    <t xml:space="preserve">As needed </t>
  </si>
  <si>
    <t>12 servings</t>
  </si>
  <si>
    <t>Percentage of Food Cost Per Serving:</t>
  </si>
  <si>
    <t xml:space="preserve">Recommended Price Per Serving: </t>
  </si>
  <si>
    <t>Profit Per Serving:</t>
  </si>
  <si>
    <t># of servings per case for menu idea:</t>
  </si>
  <si>
    <t>Profit Per Case</t>
  </si>
  <si>
    <t xml:space="preserve">Estimated Cost Per Recipe: </t>
  </si>
  <si>
    <t xml:space="preserve">Estimated Cost Per Serving: </t>
  </si>
  <si>
    <t>Spring Chicken White Cheddar Ragout</t>
  </si>
  <si>
    <t>amt to be measured for Recipe</t>
  </si>
  <si>
    <t>Mushrooms</t>
  </si>
  <si>
    <t xml:space="preserve">3.25 lb. </t>
  </si>
  <si>
    <t>Garlic</t>
  </si>
  <si>
    <t xml:space="preserve">3 tbsp. plus 1 tsp. </t>
  </si>
  <si>
    <t>Shallot</t>
  </si>
  <si>
    <t>Onion</t>
  </si>
  <si>
    <t xml:space="preserve">0.75 cup </t>
  </si>
  <si>
    <t>Salt and Pepper</t>
  </si>
  <si>
    <t>To taste</t>
  </si>
  <si>
    <t xml:space="preserve">108 oz. </t>
  </si>
  <si>
    <t xml:space="preserve">Truffle Oil (optional) </t>
  </si>
  <si>
    <t>Wild Mushroom White Cheddar Pasta</t>
  </si>
  <si>
    <t>Turnips</t>
  </si>
  <si>
    <t xml:space="preserve">24 oz. </t>
  </si>
  <si>
    <t xml:space="preserve">Butternut Squash </t>
  </si>
  <si>
    <t>Broccoli Florets</t>
  </si>
  <si>
    <t xml:space="preserve">Olive Oil </t>
  </si>
  <si>
    <t xml:space="preserve">Dried Herbs </t>
  </si>
  <si>
    <t xml:space="preserve">72 oz. </t>
  </si>
  <si>
    <t xml:space="preserve">Fresh Herbs </t>
  </si>
  <si>
    <t>White Cheddar Harvest Bowl</t>
  </si>
  <si>
    <t xml:space="preserve">Slider Buns </t>
  </si>
  <si>
    <t xml:space="preserve">36 each </t>
  </si>
  <si>
    <t xml:space="preserve">Mayonnaise </t>
  </si>
  <si>
    <t xml:space="preserve">0.25 cup </t>
  </si>
  <si>
    <t xml:space="preserve">Dijon </t>
  </si>
  <si>
    <t xml:space="preserve">Pickle Slices </t>
  </si>
  <si>
    <t>36 oz.</t>
  </si>
  <si>
    <t xml:space="preserve">Cayenne Pepper Hot Sauce </t>
  </si>
  <si>
    <t xml:space="preserve">1 cup </t>
  </si>
  <si>
    <t xml:space="preserve">Salt </t>
  </si>
  <si>
    <t xml:space="preserve">4.5 lb. </t>
  </si>
  <si>
    <t xml:space="preserve">Flour </t>
  </si>
  <si>
    <t xml:space="preserve">6 cup </t>
  </si>
  <si>
    <t xml:space="preserve">Black Pepper </t>
  </si>
  <si>
    <t xml:space="preserve">0.33 cup </t>
  </si>
  <si>
    <t xml:space="preserve">Garlic Powder </t>
  </si>
  <si>
    <t xml:space="preserve">0.4 cup </t>
  </si>
  <si>
    <t xml:space="preserve">Onion Powder </t>
  </si>
  <si>
    <t xml:space="preserve">Mustard Powder </t>
  </si>
  <si>
    <t xml:space="preserve">Ground Oregano </t>
  </si>
  <si>
    <t xml:space="preserve">.19 cup </t>
  </si>
  <si>
    <t xml:space="preserve">Smoked Paprika </t>
  </si>
  <si>
    <t xml:space="preserve">0.52 cup </t>
  </si>
  <si>
    <t>Cayenne</t>
  </si>
  <si>
    <t xml:space="preserve">0.34 cup </t>
  </si>
  <si>
    <t xml:space="preserve">Buttermilk </t>
  </si>
  <si>
    <t xml:space="preserve">5 cup </t>
  </si>
  <si>
    <t xml:space="preserve">Eggs </t>
  </si>
  <si>
    <t xml:space="preserve">6 each </t>
  </si>
  <si>
    <t xml:space="preserve">Lard </t>
  </si>
  <si>
    <t xml:space="preserve">3 cup </t>
  </si>
  <si>
    <t xml:space="preserve">Brown Sugar </t>
  </si>
  <si>
    <t xml:space="preserve">6 tbsp. </t>
  </si>
  <si>
    <t xml:space="preserve">Nashville Hot Chicken Mac Sliders </t>
  </si>
  <si>
    <t xml:space="preserve">6 oz. </t>
  </si>
  <si>
    <t xml:space="preserve">1.5 cup </t>
  </si>
  <si>
    <t xml:space="preserve">.25 cup </t>
  </si>
  <si>
    <t>6.75 lb.</t>
  </si>
  <si>
    <t xml:space="preserve">Lobster Meat, prepared </t>
  </si>
  <si>
    <t xml:space="preserve">36 oz. </t>
  </si>
  <si>
    <t xml:space="preserve">To taste </t>
  </si>
  <si>
    <t>Panko Bread Crumbs</t>
  </si>
  <si>
    <t xml:space="preserve">Tarragon, fresh </t>
  </si>
  <si>
    <t xml:space="preserve">4 oz. </t>
  </si>
  <si>
    <t>12 Servings</t>
  </si>
  <si>
    <t>Lobster Mac &amp; Cheese</t>
  </si>
  <si>
    <t>French Fries</t>
  </si>
  <si>
    <t xml:space="preserve">6 lb. </t>
  </si>
  <si>
    <t xml:space="preserve">Burnt Ends, prepared </t>
  </si>
  <si>
    <t xml:space="preserve">48 oz. </t>
  </si>
  <si>
    <t xml:space="preserve">Jalapeno Cheese Curds </t>
  </si>
  <si>
    <t>French Fried Onions</t>
  </si>
  <si>
    <t xml:space="preserve">BBQ Sauce </t>
  </si>
  <si>
    <t xml:space="preserve">12 fl. oz. </t>
  </si>
  <si>
    <t xml:space="preserve">Chives </t>
  </si>
  <si>
    <t xml:space="preserve">12 tsp. </t>
  </si>
  <si>
    <t xml:space="preserve">12 servings </t>
  </si>
  <si>
    <t>Burnt Ends Mac &amp; Cheese Poutine</t>
  </si>
  <si>
    <t xml:space="preserve">Caramelized Onions </t>
  </si>
  <si>
    <t xml:space="preserve">4 tbsp. </t>
  </si>
  <si>
    <t xml:space="preserve">Pecans </t>
  </si>
  <si>
    <t xml:space="preserve">Chili Powder </t>
  </si>
  <si>
    <t xml:space="preserve">1 tbsp. </t>
  </si>
  <si>
    <t xml:space="preserve">Juniper </t>
  </si>
  <si>
    <t xml:space="preserve">1 tsp. </t>
  </si>
  <si>
    <t xml:space="preserve">Bay Leaf </t>
  </si>
  <si>
    <t xml:space="preserve">2 oz. </t>
  </si>
  <si>
    <t xml:space="preserve">1 each </t>
  </si>
  <si>
    <t xml:space="preserve">Rosemary, fresh </t>
  </si>
  <si>
    <t xml:space="preserve">Pork Shoulder </t>
  </si>
  <si>
    <t xml:space="preserve">8.5 lb. </t>
  </si>
  <si>
    <t xml:space="preserve">Pecan Wood </t>
  </si>
  <si>
    <t>As needed</t>
  </si>
  <si>
    <t>Pecan Smoked Pulled Pork Mac</t>
  </si>
  <si>
    <t>Crab Meat, picked</t>
  </si>
  <si>
    <t xml:space="preserve">1.5 lb. </t>
  </si>
  <si>
    <t>Crackers</t>
  </si>
  <si>
    <t xml:space="preserve">2.25 cup </t>
  </si>
  <si>
    <t xml:space="preserve">2 each </t>
  </si>
  <si>
    <t>Dijon</t>
  </si>
  <si>
    <t xml:space="preserve">3 tbsp. </t>
  </si>
  <si>
    <t>Worcestershire</t>
  </si>
  <si>
    <t>Celery</t>
  </si>
  <si>
    <t>Scallion</t>
  </si>
  <si>
    <t xml:space="preserve">.33 cup </t>
  </si>
  <si>
    <t>Lemon Zest</t>
  </si>
  <si>
    <t xml:space="preserve">2 tbsp. </t>
  </si>
  <si>
    <t xml:space="preserve">Parsley </t>
  </si>
  <si>
    <t>Milk</t>
  </si>
  <si>
    <t xml:space="preserve">White cheddar cheese </t>
  </si>
  <si>
    <t>Jumbo Mac &amp; Crab Cake</t>
  </si>
  <si>
    <t xml:space="preserve">7.5 lb. </t>
  </si>
  <si>
    <t xml:space="preserve">Chorizo </t>
  </si>
  <si>
    <t xml:space="preserve">Roasted corn </t>
  </si>
  <si>
    <t xml:space="preserve">8 oz. </t>
  </si>
  <si>
    <t xml:space="preserve">Red onion </t>
  </si>
  <si>
    <t xml:space="preserve">Jalapeno </t>
  </si>
  <si>
    <t xml:space="preserve">1 oz. </t>
  </si>
  <si>
    <t xml:space="preserve">Cumin </t>
  </si>
  <si>
    <t xml:space="preserve">14 oz. </t>
  </si>
  <si>
    <t xml:space="preserve">Ancho </t>
  </si>
  <si>
    <t xml:space="preserve">2 tsp. </t>
  </si>
  <si>
    <t xml:space="preserve">Avocado </t>
  </si>
  <si>
    <t xml:space="preserve">Lime juice </t>
  </si>
  <si>
    <t xml:space="preserve">Cotija </t>
  </si>
  <si>
    <t xml:space="preserve">Cilantro </t>
  </si>
  <si>
    <t xml:space="preserve">Tomatoes </t>
  </si>
  <si>
    <t>Mexican Street Corn Mac &amp; Cheese</t>
  </si>
  <si>
    <t xml:space="preserve">Bay Scallops </t>
  </si>
  <si>
    <t xml:space="preserve">Shrimp, deveined </t>
  </si>
  <si>
    <t>4 tbsp.</t>
  </si>
  <si>
    <t>2 tbsp.</t>
  </si>
  <si>
    <t xml:space="preserve">6.75 lb. </t>
  </si>
  <si>
    <t>3 cup</t>
  </si>
  <si>
    <t>Tarragon, fresh</t>
  </si>
  <si>
    <t xml:space="preserve">3 each </t>
  </si>
  <si>
    <t xml:space="preserve">Parmesan </t>
  </si>
  <si>
    <t xml:space="preserve">Seafood Seasoning </t>
  </si>
  <si>
    <t>Toasted Bay Scallop Mac &amp; Cheese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</si>
</sst>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1" xfId="0" applyFont="1" applyFill="1" applyBorder="1"/>
    <xf numFmtId="0" fontId="0" fillId="0" borderId="0" xfId="0" applyAlignment="1">
      <alignment wrapText="1"/>
    </xf>
    <xf numFmtId="44" fontId="0" fillId="0" borderId="0" xfId="0" applyNumberFormat="1"/>
    <xf numFmtId="0" fontId="2" fillId="0" borderId="0" xfId="0" applyFont="1"/>
    <xf numFmtId="44" fontId="2" fillId="0" borderId="0" xfId="1" applyFont="1"/>
    <xf numFmtId="9" fontId="2" fillId="0" borderId="0" xfId="2" applyFont="1"/>
    <xf numFmtId="44" fontId="2" fillId="3" borderId="0" xfId="1" applyFont="1" applyFill="1"/>
    <xf numFmtId="1" fontId="2" fillId="0" borderId="0" xfId="0" applyNumberFormat="1" applyFont="1"/>
    <xf numFmtId="8" fontId="0" fillId="0" borderId="0" xfId="1" applyNumberFormat="1" applyFont="1"/>
    <xf numFmtId="44" fontId="0" fillId="0" borderId="0" xfId="1" applyFont="1"/>
    <xf numFmtId="8" fontId="0" fillId="0" borderId="0" xfId="0" applyNumberFormat="1"/>
    <xf numFmtId="44" fontId="0" fillId="0" borderId="0" xfId="1" applyNumberFormat="1" applyFont="1"/>
    <xf numFmtId="44" fontId="2" fillId="0" borderId="0" xfId="0" applyNumberFormat="1" applyFont="1"/>
    <xf numFmtId="0" fontId="0" fillId="0" borderId="0" xfId="0" applyFont="1" applyAlignment="1">
      <alignment wrapText="1"/>
    </xf>
    <xf numFmtId="0" fontId="0" fillId="0" borderId="0" xfId="0" applyFont="1"/>
    <xf numFmtId="0" fontId="2" fillId="2" borderId="1" xfId="0" applyFont="1" applyFill="1" applyBorder="1" applyAlignment="1">
      <alignment wrapText="1"/>
    </xf>
    <xf numFmtId="0" fontId="2" fillId="0" borderId="0" xfId="0" applyFont="1" applyAlignment="1">
      <alignment wrapText="1"/>
    </xf>
    <xf numFmtId="44" fontId="2" fillId="0" borderId="0" xfId="0" applyNumberFormat="1" applyFont="1" applyAlignment="1">
      <alignment wrapText="1"/>
    </xf>
    <xf numFmtId="8" fontId="2" fillId="0" borderId="0" xfId="0" applyNumberFormat="1" applyFont="1" applyAlignment="1">
      <alignment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88900</xdr:rowOff>
    </xdr:from>
    <xdr:to>
      <xdr:col>0</xdr:col>
      <xdr:colOff>2241550</xdr:colOff>
      <xdr:row>9</xdr:row>
      <xdr:rowOff>49624</xdr:rowOff>
    </xdr:to>
    <xdr:pic>
      <xdr:nvPicPr>
        <xdr:cNvPr id="3" name="Picture 2" descr="Bowl of Spring Chicken and White Cheddar Ragout featuring Stoufferâs products">
          <a:extLst>
            <a:ext uri="{FF2B5EF4-FFF2-40B4-BE49-F238E27FC236}">
              <a16:creationId xmlns:a16="http://schemas.microsoft.com/office/drawing/2014/main" id="{1C90557D-31FA-4844-8E3D-EECC5C902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73050"/>
          <a:ext cx="2184400" cy="16180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25401</xdr:colOff>
      <xdr:row>1</xdr:row>
      <xdr:rowOff>31750</xdr:rowOff>
    </xdr:from>
    <xdr:to>
      <xdr:col>0</xdr:col>
      <xdr:colOff>2216151</xdr:colOff>
      <xdr:row>8</xdr:row>
      <xdr:rowOff>165452</xdr:rowOff>
    </xdr:to>
    <xdr:pic>
      <xdr:nvPicPr>
        <xdr:cNvPr id="2" name="Picture 1" descr="Bowl of Toasted Bay Scallop Mac &amp; Cheese featuring Stoufferâs products">
          <a:extLst>
            <a:ext uri="{FF2B5EF4-FFF2-40B4-BE49-F238E27FC236}">
              <a16:creationId xmlns:a16="http://schemas.microsoft.com/office/drawing/2014/main" id="{EAF21225-E70F-4AEE-A7E2-B29C7AB209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6" y="209550"/>
          <a:ext cx="2190750" cy="16069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1</xdr:row>
      <xdr:rowOff>19050</xdr:rowOff>
    </xdr:from>
    <xdr:to>
      <xdr:col>0</xdr:col>
      <xdr:colOff>2203450</xdr:colOff>
      <xdr:row>8</xdr:row>
      <xdr:rowOff>133938</xdr:rowOff>
    </xdr:to>
    <xdr:pic>
      <xdr:nvPicPr>
        <xdr:cNvPr id="2" name="Picture 1" descr="Bowl of Wild Mushroom and White Cheddar Pasta featuring Stoufferâs products">
          <a:extLst>
            <a:ext uri="{FF2B5EF4-FFF2-40B4-BE49-F238E27FC236}">
              <a16:creationId xmlns:a16="http://schemas.microsoft.com/office/drawing/2014/main" id="{6CD1B52F-64F8-4E21-9CBC-B53E0073C7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00025"/>
          <a:ext cx="2171700" cy="1588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1</xdr:row>
      <xdr:rowOff>31750</xdr:rowOff>
    </xdr:from>
    <xdr:to>
      <xdr:col>0</xdr:col>
      <xdr:colOff>2219643</xdr:colOff>
      <xdr:row>8</xdr:row>
      <xdr:rowOff>333375</xdr:rowOff>
    </xdr:to>
    <xdr:pic>
      <xdr:nvPicPr>
        <xdr:cNvPr id="2" name="Picture 1" descr="Serving of White Cheddar Harvest Bowl featuring Stoufferâs products">
          <a:extLst>
            <a:ext uri="{FF2B5EF4-FFF2-40B4-BE49-F238E27FC236}">
              <a16:creationId xmlns:a16="http://schemas.microsoft.com/office/drawing/2014/main" id="{FE0F977C-12F6-4F57-B21E-14D900C721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09550"/>
          <a:ext cx="2168843" cy="1590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1</xdr:row>
      <xdr:rowOff>12700</xdr:rowOff>
    </xdr:from>
    <xdr:to>
      <xdr:col>0</xdr:col>
      <xdr:colOff>2229485</xdr:colOff>
      <xdr:row>8</xdr:row>
      <xdr:rowOff>149225</xdr:rowOff>
    </xdr:to>
    <xdr:pic>
      <xdr:nvPicPr>
        <xdr:cNvPr id="2" name="Picture 1" descr="Plate of Nashville Hot Chicken Mac Sliders featuring Stoufferâs products">
          <a:extLst>
            <a:ext uri="{FF2B5EF4-FFF2-40B4-BE49-F238E27FC236}">
              <a16:creationId xmlns:a16="http://schemas.microsoft.com/office/drawing/2014/main" id="{E35B01BC-C919-474D-9229-6F03520A4F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0"/>
          <a:ext cx="2197735" cy="1609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25400</xdr:rowOff>
    </xdr:from>
    <xdr:to>
      <xdr:col>0</xdr:col>
      <xdr:colOff>2201863</xdr:colOff>
      <xdr:row>8</xdr:row>
      <xdr:rowOff>152400</xdr:rowOff>
    </xdr:to>
    <xdr:pic>
      <xdr:nvPicPr>
        <xdr:cNvPr id="2" name="Picture 1" descr="Bowl of Lobster Mac &amp; Cheese featuring Stoufferâs products">
          <a:extLst>
            <a:ext uri="{FF2B5EF4-FFF2-40B4-BE49-F238E27FC236}">
              <a16:creationId xmlns:a16="http://schemas.microsoft.com/office/drawing/2014/main" id="{10E0E934-E1D8-44D8-8E19-0C8366263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9550"/>
          <a:ext cx="2182813" cy="1600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25400</xdr:rowOff>
    </xdr:from>
    <xdr:to>
      <xdr:col>0</xdr:col>
      <xdr:colOff>2235835</xdr:colOff>
      <xdr:row>8</xdr:row>
      <xdr:rowOff>161925</xdr:rowOff>
    </xdr:to>
    <xdr:pic>
      <xdr:nvPicPr>
        <xdr:cNvPr id="2" name="Picture 1" descr="Bowl of Burnt Ends Mac &amp; Cheese Poutine featuring Stoufferâs products">
          <a:extLst>
            <a:ext uri="{FF2B5EF4-FFF2-40B4-BE49-F238E27FC236}">
              <a16:creationId xmlns:a16="http://schemas.microsoft.com/office/drawing/2014/main" id="{CFC2BFEF-08A5-49E5-86F8-CB17F79628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09550"/>
          <a:ext cx="2197735" cy="1609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1</xdr:row>
      <xdr:rowOff>19050</xdr:rowOff>
    </xdr:from>
    <xdr:to>
      <xdr:col>0</xdr:col>
      <xdr:colOff>2216150</xdr:colOff>
      <xdr:row>8</xdr:row>
      <xdr:rowOff>152753</xdr:rowOff>
    </xdr:to>
    <xdr:pic>
      <xdr:nvPicPr>
        <xdr:cNvPr id="2" name="Picture 1" descr="Skillet of Pecan Smoked Pulled Pork Mac featuring Stoufferâs products">
          <a:extLst>
            <a:ext uri="{FF2B5EF4-FFF2-40B4-BE49-F238E27FC236}">
              <a16:creationId xmlns:a16="http://schemas.microsoft.com/office/drawing/2014/main" id="{65EC646C-C710-4B6C-8A5C-D2178C3AD6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00025"/>
          <a:ext cx="2190750" cy="1606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31750</xdr:rowOff>
    </xdr:from>
    <xdr:to>
      <xdr:col>0</xdr:col>
      <xdr:colOff>2236153</xdr:colOff>
      <xdr:row>9</xdr:row>
      <xdr:rowOff>3175</xdr:rowOff>
    </xdr:to>
    <xdr:pic>
      <xdr:nvPicPr>
        <xdr:cNvPr id="2" name="Picture 1" descr="Plate of Jumbo Mac and Crab Cakes featuring Stoufferâs products">
          <a:extLst>
            <a:ext uri="{FF2B5EF4-FFF2-40B4-BE49-F238E27FC236}">
              <a16:creationId xmlns:a16="http://schemas.microsoft.com/office/drawing/2014/main" id="{ACFB190C-D8BD-4BBB-8D8B-C354AF784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9550"/>
          <a:ext cx="2217103" cy="1628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1</xdr:row>
      <xdr:rowOff>25400</xdr:rowOff>
    </xdr:from>
    <xdr:to>
      <xdr:col>0</xdr:col>
      <xdr:colOff>2228850</xdr:colOff>
      <xdr:row>9</xdr:row>
      <xdr:rowOff>154281</xdr:rowOff>
    </xdr:to>
    <xdr:pic>
      <xdr:nvPicPr>
        <xdr:cNvPr id="2" name="Picture 1" descr="Bowl of Mexican Street Corn Mac &amp; Cheese featuring Stoufferâs products">
          <a:extLst>
            <a:ext uri="{FF2B5EF4-FFF2-40B4-BE49-F238E27FC236}">
              <a16:creationId xmlns:a16="http://schemas.microsoft.com/office/drawing/2014/main" id="{7F14141F-368F-48EC-B327-9408F36A3E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209550"/>
          <a:ext cx="2190749" cy="16020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35F33-7902-41F9-B817-3ED3BB0D1202}">
  <dimension ref="A1:E19"/>
  <sheetViews>
    <sheetView tabSelected="1" workbookViewId="0">
      <selection activeCell="B21" sqref="B21"/>
    </sheetView>
  </sheetViews>
  <sheetFormatPr defaultRowHeight="14.5" x14ac:dyDescent="0.35"/>
  <cols>
    <col min="1" max="1" width="33.1796875" customWidth="1"/>
    <col min="2" max="2" width="31.90625" bestFit="1" customWidth="1"/>
    <col min="3" max="3" width="27" bestFit="1" customWidth="1"/>
    <col min="4" max="4" width="11.26953125" bestFit="1" customWidth="1"/>
    <col min="5" max="5" width="12.26953125" bestFit="1" customWidth="1"/>
  </cols>
  <sheetData>
    <row r="1" spans="1:5" x14ac:dyDescent="0.35">
      <c r="B1" s="1" t="s">
        <v>0</v>
      </c>
      <c r="C1" s="1" t="s">
        <v>26</v>
      </c>
    </row>
    <row r="2" spans="1:5" x14ac:dyDescent="0.35">
      <c r="B2" s="2" t="s">
        <v>1</v>
      </c>
      <c r="C2" t="s">
        <v>2</v>
      </c>
    </row>
    <row r="3" spans="1:5" x14ac:dyDescent="0.35">
      <c r="B3" s="2" t="s">
        <v>3</v>
      </c>
      <c r="C3" t="s">
        <v>4</v>
      </c>
    </row>
    <row r="4" spans="1:5" x14ac:dyDescent="0.35">
      <c r="B4" s="2" t="s">
        <v>5</v>
      </c>
      <c r="C4" t="s">
        <v>6</v>
      </c>
    </row>
    <row r="5" spans="1:5" x14ac:dyDescent="0.35">
      <c r="B5" s="2" t="s">
        <v>7</v>
      </c>
      <c r="C5" t="s">
        <v>2</v>
      </c>
    </row>
    <row r="6" spans="1:5" x14ac:dyDescent="0.35">
      <c r="B6" s="2" t="s">
        <v>8</v>
      </c>
      <c r="C6" t="s">
        <v>9</v>
      </c>
    </row>
    <row r="7" spans="1:5" ht="29" x14ac:dyDescent="0.35">
      <c r="B7" s="2" t="s">
        <v>10</v>
      </c>
      <c r="C7" t="s">
        <v>11</v>
      </c>
    </row>
    <row r="8" spans="1:5" x14ac:dyDescent="0.35">
      <c r="B8" s="2" t="s">
        <v>12</v>
      </c>
      <c r="C8" t="s">
        <v>6</v>
      </c>
    </row>
    <row r="9" spans="1:5" x14ac:dyDescent="0.35">
      <c r="B9" s="2" t="s">
        <v>13</v>
      </c>
      <c r="C9" t="s">
        <v>14</v>
      </c>
    </row>
    <row r="10" spans="1:5" x14ac:dyDescent="0.35">
      <c r="B10" s="2" t="s">
        <v>15</v>
      </c>
      <c r="C10" t="s">
        <v>16</v>
      </c>
    </row>
    <row r="11" spans="1:5" x14ac:dyDescent="0.35">
      <c r="A11" s="4" t="s">
        <v>25</v>
      </c>
      <c r="E11" s="3"/>
    </row>
    <row r="13" spans="1:5" x14ac:dyDescent="0.35">
      <c r="B13" s="4" t="s">
        <v>23</v>
      </c>
      <c r="D13" s="5">
        <v>26.67</v>
      </c>
      <c r="E13" t="s">
        <v>17</v>
      </c>
    </row>
    <row r="14" spans="1:5" x14ac:dyDescent="0.35">
      <c r="B14" s="4" t="s">
        <v>24</v>
      </c>
      <c r="D14" s="5">
        <f>D13/12</f>
        <v>2.2225000000000001</v>
      </c>
      <c r="E14" s="3"/>
    </row>
    <row r="15" spans="1:5" x14ac:dyDescent="0.35">
      <c r="B15" s="4" t="s">
        <v>18</v>
      </c>
      <c r="D15" s="6">
        <f>D14/D16</f>
        <v>0.24721913236929924</v>
      </c>
    </row>
    <row r="16" spans="1:5" x14ac:dyDescent="0.35">
      <c r="B16" s="4" t="s">
        <v>19</v>
      </c>
      <c r="D16" s="7">
        <v>8.99</v>
      </c>
    </row>
    <row r="17" spans="2:5" x14ac:dyDescent="0.35">
      <c r="B17" s="4" t="s">
        <v>20</v>
      </c>
      <c r="C17" s="4"/>
      <c r="D17" s="5">
        <f>D16-D14</f>
        <v>6.7675000000000001</v>
      </c>
      <c r="E17" s="4"/>
    </row>
    <row r="18" spans="2:5" x14ac:dyDescent="0.35">
      <c r="B18" s="4" t="s">
        <v>21</v>
      </c>
      <c r="D18" s="8">
        <f>256/(40/12)</f>
        <v>76.8</v>
      </c>
    </row>
    <row r="19" spans="2:5" x14ac:dyDescent="0.35">
      <c r="B19" s="4" t="s">
        <v>22</v>
      </c>
      <c r="D19" s="5">
        <f>D17*D18</f>
        <v>519.74400000000003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7A60A-DF03-459B-AC93-128347B47DE2}">
  <dimension ref="A1:F22"/>
  <sheetViews>
    <sheetView workbookViewId="0">
      <selection activeCell="B16" sqref="B16:B22"/>
    </sheetView>
  </sheetViews>
  <sheetFormatPr defaultRowHeight="14.5" x14ac:dyDescent="0.35"/>
  <cols>
    <col min="1" max="1" width="32.08984375" customWidth="1"/>
    <col min="2" max="2" width="34.36328125" style="2" customWidth="1"/>
    <col min="3" max="3" width="27" bestFit="1" customWidth="1"/>
    <col min="4" max="4" width="11.26953125" style="2" bestFit="1" customWidth="1"/>
    <col min="5" max="5" width="12.26953125" bestFit="1" customWidth="1"/>
  </cols>
  <sheetData>
    <row r="1" spans="1:5" x14ac:dyDescent="0.35">
      <c r="B1" s="16" t="s">
        <v>0</v>
      </c>
      <c r="C1" s="1" t="s">
        <v>26</v>
      </c>
      <c r="D1"/>
    </row>
    <row r="2" spans="1:5" x14ac:dyDescent="0.35">
      <c r="B2" s="2" t="s">
        <v>1</v>
      </c>
      <c r="C2" t="s">
        <v>82</v>
      </c>
      <c r="D2"/>
    </row>
    <row r="3" spans="1:5" x14ac:dyDescent="0.35">
      <c r="B3" s="2" t="s">
        <v>156</v>
      </c>
      <c r="C3" t="s">
        <v>40</v>
      </c>
      <c r="D3"/>
    </row>
    <row r="4" spans="1:5" x14ac:dyDescent="0.35">
      <c r="B4" s="2" t="s">
        <v>157</v>
      </c>
      <c r="C4" t="s">
        <v>49</v>
      </c>
      <c r="D4"/>
    </row>
    <row r="5" spans="1:5" x14ac:dyDescent="0.35">
      <c r="B5" s="2" t="s">
        <v>31</v>
      </c>
      <c r="C5" t="s">
        <v>158</v>
      </c>
      <c r="D5"/>
    </row>
    <row r="6" spans="1:5" x14ac:dyDescent="0.35">
      <c r="B6" s="2" t="s">
        <v>29</v>
      </c>
      <c r="C6" t="s">
        <v>159</v>
      </c>
      <c r="D6"/>
    </row>
    <row r="7" spans="1:5" ht="29" x14ac:dyDescent="0.35">
      <c r="B7" s="2" t="s">
        <v>10</v>
      </c>
      <c r="C7" t="s">
        <v>160</v>
      </c>
      <c r="D7"/>
    </row>
    <row r="8" spans="1:5" x14ac:dyDescent="0.35">
      <c r="B8" s="2" t="s">
        <v>141</v>
      </c>
      <c r="C8" t="s">
        <v>161</v>
      </c>
      <c r="D8"/>
    </row>
    <row r="9" spans="1:5" x14ac:dyDescent="0.35">
      <c r="B9" s="2" t="s">
        <v>162</v>
      </c>
      <c r="C9" t="s">
        <v>51</v>
      </c>
      <c r="D9"/>
    </row>
    <row r="10" spans="1:5" x14ac:dyDescent="0.35">
      <c r="B10" s="2" t="s">
        <v>133</v>
      </c>
      <c r="C10" t="s">
        <v>163</v>
      </c>
      <c r="D10"/>
    </row>
    <row r="11" spans="1:5" x14ac:dyDescent="0.35">
      <c r="A11" s="4" t="s">
        <v>166</v>
      </c>
      <c r="B11" s="2" t="s">
        <v>124</v>
      </c>
      <c r="C11" t="s">
        <v>56</v>
      </c>
      <c r="D11"/>
    </row>
    <row r="12" spans="1:5" x14ac:dyDescent="0.35">
      <c r="B12" s="14" t="s">
        <v>164</v>
      </c>
      <c r="C12" t="s">
        <v>2</v>
      </c>
      <c r="D12"/>
    </row>
    <row r="13" spans="1:5" x14ac:dyDescent="0.35">
      <c r="B13" s="14" t="s">
        <v>165</v>
      </c>
      <c r="C13" t="s">
        <v>110</v>
      </c>
      <c r="D13"/>
    </row>
    <row r="14" spans="1:5" x14ac:dyDescent="0.35">
      <c r="B14" s="17"/>
      <c r="D14" s="19"/>
      <c r="E14" s="10"/>
    </row>
    <row r="16" spans="1:5" x14ac:dyDescent="0.35">
      <c r="B16" s="4" t="s">
        <v>23</v>
      </c>
      <c r="D16" s="18">
        <v>53.22</v>
      </c>
      <c r="E16" t="s">
        <v>17</v>
      </c>
    </row>
    <row r="17" spans="2:6" x14ac:dyDescent="0.35">
      <c r="B17" s="4" t="s">
        <v>24</v>
      </c>
      <c r="D17" s="18">
        <f>D16/12</f>
        <v>4.4349999999999996</v>
      </c>
      <c r="F17" s="3"/>
    </row>
    <row r="18" spans="2:6" x14ac:dyDescent="0.35">
      <c r="B18" s="4" t="s">
        <v>18</v>
      </c>
      <c r="D18" s="6">
        <f>D17/D19</f>
        <v>0.27736085053158221</v>
      </c>
    </row>
    <row r="19" spans="2:6" x14ac:dyDescent="0.35">
      <c r="B19" s="4" t="s">
        <v>19</v>
      </c>
      <c r="D19" s="7">
        <v>15.99</v>
      </c>
    </row>
    <row r="20" spans="2:6" s="4" customFormat="1" x14ac:dyDescent="0.35">
      <c r="B20" s="4" t="s">
        <v>20</v>
      </c>
      <c r="D20" s="18">
        <f>D19-D17</f>
        <v>11.555</v>
      </c>
    </row>
    <row r="21" spans="2:6" x14ac:dyDescent="0.35">
      <c r="B21" s="4" t="s">
        <v>21</v>
      </c>
      <c r="D21" s="8">
        <f>256/(108/12)</f>
        <v>28.444444444444443</v>
      </c>
    </row>
    <row r="22" spans="2:6" x14ac:dyDescent="0.35">
      <c r="B22" s="4" t="s">
        <v>22</v>
      </c>
      <c r="D22" s="13">
        <f>D20*D21</f>
        <v>328.67555555555555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EFF1D-B2E0-4B41-BAAF-BEFA69F25096}">
  <dimension ref="A1:H18"/>
  <sheetViews>
    <sheetView workbookViewId="0">
      <selection activeCell="C8" sqref="C8"/>
    </sheetView>
  </sheetViews>
  <sheetFormatPr defaultRowHeight="14.5" x14ac:dyDescent="0.35"/>
  <cols>
    <col min="1" max="1" width="33" bestFit="1" customWidth="1"/>
    <col min="2" max="2" width="31.90625" bestFit="1" customWidth="1"/>
    <col min="3" max="3" width="27" bestFit="1" customWidth="1"/>
    <col min="4" max="4" width="11.7265625" style="10" bestFit="1" customWidth="1"/>
    <col min="5" max="5" width="12.26953125" bestFit="1" customWidth="1"/>
  </cols>
  <sheetData>
    <row r="1" spans="1:8" x14ac:dyDescent="0.35">
      <c r="B1" s="1" t="s">
        <v>0</v>
      </c>
      <c r="C1" s="1" t="s">
        <v>26</v>
      </c>
      <c r="E1" s="10"/>
    </row>
    <row r="2" spans="1:8" x14ac:dyDescent="0.35">
      <c r="B2" s="2" t="s">
        <v>27</v>
      </c>
      <c r="C2" t="s">
        <v>28</v>
      </c>
      <c r="E2" s="10"/>
      <c r="F2" s="10"/>
    </row>
    <row r="3" spans="1:8" x14ac:dyDescent="0.35">
      <c r="B3" s="2" t="s">
        <v>29</v>
      </c>
      <c r="C3" t="s">
        <v>30</v>
      </c>
      <c r="E3" s="10"/>
      <c r="F3" s="10"/>
    </row>
    <row r="4" spans="1:8" x14ac:dyDescent="0.35">
      <c r="B4" s="2" t="s">
        <v>31</v>
      </c>
      <c r="C4" t="s">
        <v>30</v>
      </c>
      <c r="E4" s="10"/>
      <c r="F4" s="10"/>
    </row>
    <row r="5" spans="1:8" x14ac:dyDescent="0.35">
      <c r="B5" s="2" t="s">
        <v>32</v>
      </c>
      <c r="C5" t="s">
        <v>2</v>
      </c>
      <c r="E5" s="10"/>
      <c r="F5" s="10"/>
    </row>
    <row r="6" spans="1:8" x14ac:dyDescent="0.35">
      <c r="B6" s="2" t="s">
        <v>1</v>
      </c>
      <c r="C6" t="s">
        <v>33</v>
      </c>
      <c r="E6" s="10"/>
      <c r="F6" s="10"/>
    </row>
    <row r="7" spans="1:8" x14ac:dyDescent="0.35">
      <c r="B7" s="2" t="s">
        <v>34</v>
      </c>
      <c r="C7" t="s">
        <v>35</v>
      </c>
      <c r="E7" s="10"/>
      <c r="F7" s="9"/>
    </row>
    <row r="8" spans="1:8" ht="29" x14ac:dyDescent="0.35">
      <c r="B8" s="2" t="s">
        <v>10</v>
      </c>
      <c r="C8" t="s">
        <v>36</v>
      </c>
      <c r="E8" s="12"/>
      <c r="F8" s="12"/>
    </row>
    <row r="9" spans="1:8" x14ac:dyDescent="0.35">
      <c r="B9" s="2" t="s">
        <v>37</v>
      </c>
      <c r="C9" t="s">
        <v>35</v>
      </c>
      <c r="E9" s="10"/>
      <c r="F9" s="10"/>
    </row>
    <row r="10" spans="1:8" x14ac:dyDescent="0.35">
      <c r="B10" s="2" t="s">
        <v>15</v>
      </c>
      <c r="C10" t="s">
        <v>16</v>
      </c>
      <c r="E10" s="10"/>
      <c r="F10" s="10"/>
    </row>
    <row r="11" spans="1:8" x14ac:dyDescent="0.35">
      <c r="A11" s="4" t="s">
        <v>38</v>
      </c>
      <c r="E11" s="3"/>
      <c r="G11" s="3"/>
      <c r="H11" s="3"/>
    </row>
    <row r="12" spans="1:8" x14ac:dyDescent="0.35">
      <c r="B12" s="4" t="s">
        <v>23</v>
      </c>
      <c r="D12" s="5">
        <v>35.58</v>
      </c>
      <c r="E12" t="s">
        <v>17</v>
      </c>
    </row>
    <row r="13" spans="1:8" x14ac:dyDescent="0.35">
      <c r="B13" s="4" t="s">
        <v>24</v>
      </c>
      <c r="D13" s="5">
        <f>D12/12</f>
        <v>2.9649999999999999</v>
      </c>
    </row>
    <row r="14" spans="1:8" x14ac:dyDescent="0.35">
      <c r="B14" s="4" t="s">
        <v>18</v>
      </c>
      <c r="D14" s="5">
        <f>D13/D15</f>
        <v>0.29679679679679677</v>
      </c>
    </row>
    <row r="15" spans="1:8" x14ac:dyDescent="0.35">
      <c r="B15" s="4" t="s">
        <v>19</v>
      </c>
      <c r="D15" s="7">
        <v>9.99</v>
      </c>
    </row>
    <row r="16" spans="1:8" s="4" customFormat="1" x14ac:dyDescent="0.35">
      <c r="B16" s="4" t="s">
        <v>20</v>
      </c>
      <c r="D16" s="5">
        <f>D15-D13</f>
        <v>7.0250000000000004</v>
      </c>
    </row>
    <row r="17" spans="2:4" x14ac:dyDescent="0.35">
      <c r="B17" s="4" t="s">
        <v>21</v>
      </c>
      <c r="D17" s="8">
        <f>256/(108/12)</f>
        <v>28.444444444444443</v>
      </c>
    </row>
    <row r="18" spans="2:4" x14ac:dyDescent="0.35">
      <c r="B18" s="4" t="s">
        <v>22</v>
      </c>
      <c r="D18" s="5">
        <f>D16*D17</f>
        <v>199.82222222222222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10972-ED1F-483D-BAB1-AF841B2EE3E5}">
  <dimension ref="A1:G18"/>
  <sheetViews>
    <sheetView workbookViewId="0">
      <selection activeCell="B12" sqref="B12:B18"/>
    </sheetView>
  </sheetViews>
  <sheetFormatPr defaultRowHeight="14.5" x14ac:dyDescent="0.35"/>
  <cols>
    <col min="1" max="1" width="32.08984375" customWidth="1"/>
    <col min="2" max="2" width="31.90625" bestFit="1" customWidth="1"/>
    <col min="3" max="3" width="27" bestFit="1" customWidth="1"/>
    <col min="4" max="4" width="11.26953125" bestFit="1" customWidth="1"/>
    <col min="5" max="5" width="12.26953125" bestFit="1" customWidth="1"/>
    <col min="6" max="6" width="8.7265625" style="10"/>
  </cols>
  <sheetData>
    <row r="1" spans="1:7" x14ac:dyDescent="0.35">
      <c r="B1" s="1" t="s">
        <v>0</v>
      </c>
      <c r="C1" s="1" t="s">
        <v>26</v>
      </c>
      <c r="D1" s="9"/>
      <c r="E1" s="9"/>
    </row>
    <row r="2" spans="1:7" x14ac:dyDescent="0.35">
      <c r="B2" s="2" t="s">
        <v>39</v>
      </c>
      <c r="C2" t="s">
        <v>40</v>
      </c>
      <c r="D2" s="10"/>
      <c r="E2" s="10"/>
    </row>
    <row r="3" spans="1:7" x14ac:dyDescent="0.35">
      <c r="B3" s="2" t="s">
        <v>41</v>
      </c>
      <c r="C3" t="s">
        <v>40</v>
      </c>
      <c r="D3" s="10"/>
      <c r="E3" s="10"/>
    </row>
    <row r="4" spans="1:7" x14ac:dyDescent="0.35">
      <c r="B4" s="2" t="s">
        <v>42</v>
      </c>
      <c r="C4" t="s">
        <v>40</v>
      </c>
      <c r="D4" s="10"/>
      <c r="E4" s="10"/>
    </row>
    <row r="5" spans="1:7" x14ac:dyDescent="0.35">
      <c r="B5" s="2" t="s">
        <v>32</v>
      </c>
      <c r="C5" t="s">
        <v>40</v>
      </c>
      <c r="D5" s="10"/>
      <c r="E5" s="10"/>
    </row>
    <row r="6" spans="1:7" x14ac:dyDescent="0.35">
      <c r="B6" s="2" t="s">
        <v>43</v>
      </c>
      <c r="C6" t="s">
        <v>16</v>
      </c>
      <c r="D6" s="10"/>
      <c r="E6" s="10"/>
    </row>
    <row r="7" spans="1:7" x14ac:dyDescent="0.35">
      <c r="B7" s="2" t="s">
        <v>34</v>
      </c>
      <c r="C7" t="s">
        <v>35</v>
      </c>
      <c r="D7" s="9"/>
      <c r="E7" s="10"/>
      <c r="F7" s="9"/>
    </row>
    <row r="8" spans="1:7" x14ac:dyDescent="0.35">
      <c r="B8" s="2" t="s">
        <v>44</v>
      </c>
      <c r="C8" t="s">
        <v>16</v>
      </c>
      <c r="D8" s="10"/>
      <c r="E8" s="10"/>
    </row>
    <row r="9" spans="1:7" ht="29" x14ac:dyDescent="0.35">
      <c r="B9" s="2" t="s">
        <v>10</v>
      </c>
      <c r="C9" t="s">
        <v>45</v>
      </c>
      <c r="D9" s="10"/>
      <c r="E9" s="10"/>
    </row>
    <row r="10" spans="1:7" x14ac:dyDescent="0.35">
      <c r="B10" s="2" t="s">
        <v>46</v>
      </c>
      <c r="C10" t="s">
        <v>16</v>
      </c>
      <c r="D10" s="10"/>
      <c r="E10" s="10"/>
    </row>
    <row r="11" spans="1:7" x14ac:dyDescent="0.35">
      <c r="A11" s="4" t="s">
        <v>47</v>
      </c>
      <c r="E11" s="3"/>
    </row>
    <row r="12" spans="1:7" x14ac:dyDescent="0.35">
      <c r="B12" s="4" t="s">
        <v>23</v>
      </c>
      <c r="D12" s="13">
        <v>24.29</v>
      </c>
      <c r="E12" t="s">
        <v>17</v>
      </c>
      <c r="G12" s="3"/>
    </row>
    <row r="13" spans="1:7" x14ac:dyDescent="0.35">
      <c r="B13" s="4" t="s">
        <v>24</v>
      </c>
      <c r="D13" s="13">
        <f>D12/12</f>
        <v>2.0241666666666664</v>
      </c>
    </row>
    <row r="14" spans="1:7" x14ac:dyDescent="0.35">
      <c r="B14" s="4" t="s">
        <v>18</v>
      </c>
      <c r="D14" s="6">
        <f>D13/D15</f>
        <v>0.25333750521485188</v>
      </c>
    </row>
    <row r="15" spans="1:7" x14ac:dyDescent="0.35">
      <c r="B15" s="4" t="s">
        <v>19</v>
      </c>
      <c r="D15" s="7">
        <v>7.99</v>
      </c>
    </row>
    <row r="16" spans="1:7" s="4" customFormat="1" x14ac:dyDescent="0.35">
      <c r="B16" s="4" t="s">
        <v>20</v>
      </c>
      <c r="D16" s="13">
        <f>D15-D13</f>
        <v>5.9658333333333342</v>
      </c>
      <c r="F16" s="5"/>
    </row>
    <row r="17" spans="2:4" x14ac:dyDescent="0.35">
      <c r="B17" s="4" t="s">
        <v>21</v>
      </c>
      <c r="D17" s="8">
        <f>256/(72/12)</f>
        <v>42.666666666666664</v>
      </c>
    </row>
    <row r="18" spans="2:4" x14ac:dyDescent="0.35">
      <c r="B18" s="4" t="s">
        <v>22</v>
      </c>
      <c r="D18" s="13">
        <f>D16*D17</f>
        <v>254.54222222222225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92144-937A-40C4-85E8-51B74A0C4D30}">
  <dimension ref="A1:G29"/>
  <sheetViews>
    <sheetView workbookViewId="0">
      <pane ySplit="1" topLeftCell="A2" activePane="bottomLeft" state="frozen"/>
      <selection pane="bottomLeft" activeCell="B23" sqref="B23:B29"/>
    </sheetView>
  </sheetViews>
  <sheetFormatPr defaultRowHeight="14.5" x14ac:dyDescent="0.35"/>
  <cols>
    <col min="1" max="1" width="32.1796875" customWidth="1"/>
    <col min="2" max="2" width="31.90625" bestFit="1" customWidth="1"/>
    <col min="3" max="3" width="27" bestFit="1" customWidth="1"/>
    <col min="4" max="4" width="11.26953125" bestFit="1" customWidth="1"/>
    <col min="5" max="5" width="12.26953125" bestFit="1" customWidth="1"/>
    <col min="6" max="6" width="8.7265625" style="10"/>
  </cols>
  <sheetData>
    <row r="1" spans="1:6" x14ac:dyDescent="0.35">
      <c r="B1" s="1" t="s">
        <v>0</v>
      </c>
      <c r="C1" s="1" t="s">
        <v>26</v>
      </c>
    </row>
    <row r="2" spans="1:6" x14ac:dyDescent="0.35">
      <c r="B2" s="2" t="s">
        <v>48</v>
      </c>
      <c r="C2" t="s">
        <v>49</v>
      </c>
      <c r="D2" s="10"/>
      <c r="E2" s="10"/>
    </row>
    <row r="3" spans="1:6" x14ac:dyDescent="0.35">
      <c r="B3" s="2" t="s">
        <v>50</v>
      </c>
      <c r="C3" t="s">
        <v>51</v>
      </c>
      <c r="D3" s="10"/>
      <c r="E3" s="10"/>
    </row>
    <row r="4" spans="1:6" x14ac:dyDescent="0.35">
      <c r="B4" s="2" t="s">
        <v>52</v>
      </c>
      <c r="C4" t="s">
        <v>51</v>
      </c>
      <c r="D4" s="10"/>
      <c r="E4" s="10"/>
    </row>
    <row r="5" spans="1:6" x14ac:dyDescent="0.35">
      <c r="B5" s="2" t="s">
        <v>53</v>
      </c>
      <c r="C5" t="s">
        <v>49</v>
      </c>
      <c r="D5" s="10"/>
      <c r="E5" s="10"/>
    </row>
    <row r="6" spans="1:6" ht="29" x14ac:dyDescent="0.35">
      <c r="B6" s="2" t="s">
        <v>10</v>
      </c>
      <c r="C6" t="s">
        <v>54</v>
      </c>
      <c r="D6" s="10"/>
      <c r="E6" s="10"/>
    </row>
    <row r="7" spans="1:6" x14ac:dyDescent="0.35">
      <c r="B7" s="2" t="s">
        <v>55</v>
      </c>
      <c r="C7" t="s">
        <v>56</v>
      </c>
      <c r="D7" s="10"/>
      <c r="E7" s="10"/>
    </row>
    <row r="8" spans="1:6" x14ac:dyDescent="0.35">
      <c r="B8" s="2" t="s">
        <v>57</v>
      </c>
      <c r="C8" t="s">
        <v>2</v>
      </c>
      <c r="D8" s="10"/>
      <c r="E8" s="10"/>
    </row>
    <row r="9" spans="1:6" x14ac:dyDescent="0.35">
      <c r="B9" s="2" t="s">
        <v>3</v>
      </c>
      <c r="C9" t="s">
        <v>58</v>
      </c>
      <c r="D9" s="10"/>
      <c r="E9" s="10"/>
    </row>
    <row r="10" spans="1:6" x14ac:dyDescent="0.35">
      <c r="B10" s="2" t="s">
        <v>59</v>
      </c>
      <c r="C10" t="s">
        <v>60</v>
      </c>
      <c r="D10" s="12"/>
      <c r="E10" s="12"/>
      <c r="F10" s="12"/>
    </row>
    <row r="11" spans="1:6" x14ac:dyDescent="0.35">
      <c r="A11" s="4" t="s">
        <v>81</v>
      </c>
      <c r="B11" s="14" t="s">
        <v>61</v>
      </c>
      <c r="C11" t="s">
        <v>62</v>
      </c>
      <c r="D11" s="10"/>
      <c r="E11" s="10"/>
    </row>
    <row r="12" spans="1:6" x14ac:dyDescent="0.35">
      <c r="B12" s="14" t="s">
        <v>63</v>
      </c>
      <c r="C12" t="s">
        <v>64</v>
      </c>
      <c r="D12" s="10"/>
      <c r="E12" s="10"/>
    </row>
    <row r="13" spans="1:6" x14ac:dyDescent="0.35">
      <c r="B13" s="14" t="s">
        <v>65</v>
      </c>
      <c r="C13" t="s">
        <v>62</v>
      </c>
      <c r="D13" s="10"/>
      <c r="E13" s="10"/>
    </row>
    <row r="14" spans="1:6" x14ac:dyDescent="0.35">
      <c r="B14" s="14" t="s">
        <v>66</v>
      </c>
      <c r="C14" t="s">
        <v>62</v>
      </c>
      <c r="D14" s="10"/>
      <c r="E14" s="10"/>
    </row>
    <row r="15" spans="1:6" x14ac:dyDescent="0.35">
      <c r="B15" s="14" t="s">
        <v>67</v>
      </c>
      <c r="C15" t="s">
        <v>68</v>
      </c>
      <c r="D15" s="10"/>
      <c r="E15" s="10"/>
    </row>
    <row r="16" spans="1:6" x14ac:dyDescent="0.35">
      <c r="B16" s="14" t="s">
        <v>69</v>
      </c>
      <c r="C16" t="s">
        <v>70</v>
      </c>
      <c r="D16" s="10"/>
      <c r="E16" s="10"/>
    </row>
    <row r="17" spans="2:7" x14ac:dyDescent="0.35">
      <c r="B17" s="14" t="s">
        <v>71</v>
      </c>
      <c r="C17" t="s">
        <v>72</v>
      </c>
      <c r="D17" s="10"/>
      <c r="E17" s="10"/>
    </row>
    <row r="18" spans="2:7" x14ac:dyDescent="0.35">
      <c r="B18" s="14" t="s">
        <v>73</v>
      </c>
      <c r="C18" t="s">
        <v>74</v>
      </c>
      <c r="D18" s="10"/>
      <c r="E18" s="10"/>
    </row>
    <row r="19" spans="2:7" x14ac:dyDescent="0.35">
      <c r="B19" s="14" t="s">
        <v>75</v>
      </c>
      <c r="C19" t="s">
        <v>76</v>
      </c>
      <c r="D19" s="10"/>
      <c r="E19" s="10"/>
    </row>
    <row r="20" spans="2:7" x14ac:dyDescent="0.35">
      <c r="B20" s="14" t="s">
        <v>77</v>
      </c>
      <c r="C20" t="s">
        <v>78</v>
      </c>
      <c r="D20" s="10"/>
      <c r="E20" s="10"/>
    </row>
    <row r="21" spans="2:7" x14ac:dyDescent="0.35">
      <c r="B21" s="14" t="s">
        <v>79</v>
      </c>
      <c r="C21" t="s">
        <v>80</v>
      </c>
      <c r="D21" s="10"/>
      <c r="E21" s="10"/>
    </row>
    <row r="22" spans="2:7" x14ac:dyDescent="0.35">
      <c r="D22" s="15"/>
      <c r="E22" s="3"/>
      <c r="G22" s="3"/>
    </row>
    <row r="23" spans="2:7" x14ac:dyDescent="0.35">
      <c r="B23" s="4" t="s">
        <v>23</v>
      </c>
      <c r="D23" s="13">
        <v>46.37</v>
      </c>
      <c r="E23" t="s">
        <v>17</v>
      </c>
      <c r="G23" s="3"/>
    </row>
    <row r="24" spans="2:7" x14ac:dyDescent="0.35">
      <c r="B24" s="4" t="s">
        <v>24</v>
      </c>
      <c r="D24" s="13">
        <f>D23/12</f>
        <v>3.8641666666666663</v>
      </c>
    </row>
    <row r="25" spans="2:7" x14ac:dyDescent="0.35">
      <c r="B25" s="4" t="s">
        <v>18</v>
      </c>
      <c r="D25" s="6">
        <f>D24/D26</f>
        <v>0.3222824576035585</v>
      </c>
    </row>
    <row r="26" spans="2:7" x14ac:dyDescent="0.35">
      <c r="B26" s="4" t="s">
        <v>19</v>
      </c>
      <c r="D26" s="7">
        <v>11.99</v>
      </c>
    </row>
    <row r="27" spans="2:7" s="4" customFormat="1" x14ac:dyDescent="0.35">
      <c r="B27" s="4" t="s">
        <v>20</v>
      </c>
      <c r="D27" s="13">
        <f>D26-D24</f>
        <v>8.1258333333333344</v>
      </c>
      <c r="F27" s="5"/>
    </row>
    <row r="28" spans="2:7" x14ac:dyDescent="0.35">
      <c r="B28" s="4" t="s">
        <v>21</v>
      </c>
      <c r="D28" s="8">
        <f>256/(36/12)</f>
        <v>85.333333333333329</v>
      </c>
    </row>
    <row r="29" spans="2:7" x14ac:dyDescent="0.35">
      <c r="B29" s="4" t="s">
        <v>22</v>
      </c>
      <c r="D29" s="13">
        <f>D27*D28</f>
        <v>693.40444444444449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F1A00-9036-4B50-9B71-C5CF9B221FCB}">
  <dimension ref="A1:F18"/>
  <sheetViews>
    <sheetView workbookViewId="0">
      <selection activeCell="B12" sqref="B12:B18"/>
    </sheetView>
  </sheetViews>
  <sheetFormatPr defaultRowHeight="14.5" x14ac:dyDescent="0.35"/>
  <cols>
    <col min="1" max="1" width="32.08984375" customWidth="1"/>
    <col min="2" max="2" width="31.90625" bestFit="1" customWidth="1"/>
    <col min="3" max="3" width="27" bestFit="1" customWidth="1"/>
    <col min="4" max="4" width="11.26953125" bestFit="1" customWidth="1"/>
    <col min="5" max="5" width="12.26953125" bestFit="1" customWidth="1"/>
    <col min="6" max="6" width="8.7265625" style="10"/>
  </cols>
  <sheetData>
    <row r="1" spans="1:6" x14ac:dyDescent="0.35">
      <c r="B1" s="1" t="s">
        <v>0</v>
      </c>
      <c r="C1" s="1" t="s">
        <v>26</v>
      </c>
      <c r="D1" s="10"/>
      <c r="E1" s="10"/>
    </row>
    <row r="2" spans="1:6" x14ac:dyDescent="0.35">
      <c r="B2" s="2" t="s">
        <v>1</v>
      </c>
      <c r="C2" t="s">
        <v>82</v>
      </c>
      <c r="D2" s="10"/>
      <c r="E2" s="10"/>
    </row>
    <row r="3" spans="1:6" x14ac:dyDescent="0.35">
      <c r="B3" s="2" t="s">
        <v>31</v>
      </c>
      <c r="C3" t="s">
        <v>83</v>
      </c>
      <c r="D3" s="10"/>
      <c r="E3" s="10"/>
    </row>
    <row r="4" spans="1:6" x14ac:dyDescent="0.35">
      <c r="B4" s="2" t="s">
        <v>29</v>
      </c>
      <c r="C4" t="s">
        <v>84</v>
      </c>
      <c r="D4" s="10"/>
      <c r="E4" s="10"/>
    </row>
    <row r="5" spans="1:6" ht="29" x14ac:dyDescent="0.35">
      <c r="B5" s="2" t="s">
        <v>10</v>
      </c>
      <c r="C5" t="s">
        <v>85</v>
      </c>
      <c r="D5" s="10"/>
      <c r="E5" s="10"/>
    </row>
    <row r="6" spans="1:6" x14ac:dyDescent="0.35">
      <c r="B6" s="2" t="s">
        <v>86</v>
      </c>
      <c r="C6" t="s">
        <v>87</v>
      </c>
      <c r="D6" s="10"/>
      <c r="E6" s="10"/>
    </row>
    <row r="7" spans="1:6" x14ac:dyDescent="0.35">
      <c r="B7" s="2" t="s">
        <v>57</v>
      </c>
      <c r="C7" t="s">
        <v>88</v>
      </c>
      <c r="D7" s="10"/>
      <c r="E7" s="10"/>
    </row>
    <row r="8" spans="1:6" x14ac:dyDescent="0.35">
      <c r="B8" s="2" t="s">
        <v>89</v>
      </c>
      <c r="C8" t="s">
        <v>83</v>
      </c>
      <c r="D8" s="10"/>
      <c r="E8" s="10"/>
    </row>
    <row r="9" spans="1:6" x14ac:dyDescent="0.35">
      <c r="B9" s="2" t="s">
        <v>90</v>
      </c>
      <c r="C9" t="s">
        <v>16</v>
      </c>
      <c r="D9" s="10"/>
      <c r="E9" s="10"/>
    </row>
    <row r="11" spans="1:6" x14ac:dyDescent="0.35">
      <c r="A11" s="4" t="s">
        <v>93</v>
      </c>
    </row>
    <row r="12" spans="1:6" x14ac:dyDescent="0.35">
      <c r="B12" s="4" t="s">
        <v>23</v>
      </c>
      <c r="D12" s="13">
        <v>91.71</v>
      </c>
      <c r="E12" t="s">
        <v>92</v>
      </c>
    </row>
    <row r="13" spans="1:6" x14ac:dyDescent="0.35">
      <c r="B13" s="4" t="s">
        <v>24</v>
      </c>
      <c r="D13" s="13">
        <f>D12/12</f>
        <v>7.6424999999999992</v>
      </c>
      <c r="E13" s="3"/>
    </row>
    <row r="14" spans="1:6" x14ac:dyDescent="0.35">
      <c r="B14" s="4" t="s">
        <v>18</v>
      </c>
      <c r="D14" s="6">
        <f>D13/D15</f>
        <v>0.29405540592535589</v>
      </c>
    </row>
    <row r="15" spans="1:6" x14ac:dyDescent="0.35">
      <c r="B15" s="4" t="s">
        <v>19</v>
      </c>
      <c r="D15" s="7">
        <v>25.99</v>
      </c>
    </row>
    <row r="16" spans="1:6" s="4" customFormat="1" x14ac:dyDescent="0.35">
      <c r="B16" s="4" t="s">
        <v>20</v>
      </c>
      <c r="D16" s="13">
        <f>D15-D13</f>
        <v>18.3475</v>
      </c>
      <c r="F16" s="5"/>
    </row>
    <row r="17" spans="2:4" x14ac:dyDescent="0.35">
      <c r="B17" s="4" t="s">
        <v>21</v>
      </c>
      <c r="D17" s="8">
        <f>256/(108/12)</f>
        <v>28.444444444444443</v>
      </c>
    </row>
    <row r="18" spans="2:4" x14ac:dyDescent="0.35">
      <c r="B18" s="4" t="s">
        <v>22</v>
      </c>
      <c r="D18" s="13">
        <f>D16*D17</f>
        <v>521.8844444444444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00A9E-406A-4097-9020-31A3DF720825}">
  <dimension ref="A1:F18"/>
  <sheetViews>
    <sheetView workbookViewId="0">
      <selection activeCell="B12" sqref="B12:B18"/>
    </sheetView>
  </sheetViews>
  <sheetFormatPr defaultRowHeight="14.5" x14ac:dyDescent="0.35"/>
  <cols>
    <col min="1" max="1" width="32.36328125" customWidth="1"/>
    <col min="2" max="2" width="32.90625" customWidth="1"/>
    <col min="3" max="4" width="27" bestFit="1" customWidth="1"/>
    <col min="5" max="5" width="12.26953125" bestFit="1" customWidth="1"/>
    <col min="6" max="6" width="8.7265625" style="10"/>
  </cols>
  <sheetData>
    <row r="1" spans="1:6" x14ac:dyDescent="0.35">
      <c r="B1" s="1" t="s">
        <v>0</v>
      </c>
      <c r="C1" s="1" t="s">
        <v>26</v>
      </c>
      <c r="D1" s="10"/>
      <c r="E1" s="10"/>
    </row>
    <row r="2" spans="1:6" x14ac:dyDescent="0.35">
      <c r="B2" s="2" t="s">
        <v>94</v>
      </c>
      <c r="C2" t="s">
        <v>45</v>
      </c>
      <c r="D2" s="10"/>
      <c r="E2" s="10"/>
    </row>
    <row r="3" spans="1:6" ht="29" x14ac:dyDescent="0.35">
      <c r="B3" s="2" t="s">
        <v>10</v>
      </c>
      <c r="C3" t="s">
        <v>95</v>
      </c>
      <c r="D3" s="10"/>
      <c r="E3" s="10"/>
    </row>
    <row r="4" spans="1:6" x14ac:dyDescent="0.35">
      <c r="B4" s="2" t="s">
        <v>96</v>
      </c>
      <c r="C4" t="s">
        <v>97</v>
      </c>
      <c r="D4" s="10"/>
      <c r="E4" s="10"/>
    </row>
    <row r="5" spans="1:6" x14ac:dyDescent="0.35">
      <c r="B5" s="2" t="s">
        <v>98</v>
      </c>
      <c r="C5" t="s">
        <v>40</v>
      </c>
      <c r="D5" s="10"/>
      <c r="E5" s="10"/>
    </row>
    <row r="6" spans="1:6" x14ac:dyDescent="0.35">
      <c r="B6" s="2" t="s">
        <v>99</v>
      </c>
      <c r="C6" t="s">
        <v>14</v>
      </c>
      <c r="D6" s="10"/>
      <c r="E6" s="10"/>
    </row>
    <row r="7" spans="1:6" x14ac:dyDescent="0.35">
      <c r="B7" s="2" t="s">
        <v>100</v>
      </c>
      <c r="C7" t="s">
        <v>101</v>
      </c>
      <c r="D7" s="10"/>
      <c r="E7" s="10"/>
    </row>
    <row r="8" spans="1:6" x14ac:dyDescent="0.35">
      <c r="B8" s="2" t="s">
        <v>102</v>
      </c>
      <c r="C8" t="s">
        <v>103</v>
      </c>
      <c r="D8" s="10"/>
      <c r="E8" s="10"/>
    </row>
    <row r="9" spans="1:6" x14ac:dyDescent="0.35">
      <c r="D9" s="11"/>
      <c r="E9" s="3"/>
    </row>
    <row r="11" spans="1:6" x14ac:dyDescent="0.35">
      <c r="A11" s="4" t="s">
        <v>105</v>
      </c>
    </row>
    <row r="12" spans="1:6" x14ac:dyDescent="0.35">
      <c r="B12" s="4" t="s">
        <v>23</v>
      </c>
      <c r="D12" s="13">
        <v>69.61</v>
      </c>
      <c r="E12" t="s">
        <v>104</v>
      </c>
    </row>
    <row r="13" spans="1:6" x14ac:dyDescent="0.35">
      <c r="B13" s="4" t="s">
        <v>24</v>
      </c>
      <c r="D13" s="13">
        <f>D12/12</f>
        <v>5.8008333333333333</v>
      </c>
    </row>
    <row r="14" spans="1:6" x14ac:dyDescent="0.35">
      <c r="B14" s="4" t="s">
        <v>18</v>
      </c>
      <c r="D14" s="6">
        <f>D13/D15</f>
        <v>0.36277882009589324</v>
      </c>
    </row>
    <row r="15" spans="1:6" x14ac:dyDescent="0.35">
      <c r="B15" s="4" t="s">
        <v>19</v>
      </c>
      <c r="D15" s="7">
        <v>15.99</v>
      </c>
    </row>
    <row r="16" spans="1:6" s="4" customFormat="1" x14ac:dyDescent="0.35">
      <c r="B16" s="4" t="s">
        <v>20</v>
      </c>
      <c r="D16" s="13">
        <f>D15-D13</f>
        <v>10.189166666666667</v>
      </c>
      <c r="F16" s="5"/>
    </row>
    <row r="17" spans="2:4" x14ac:dyDescent="0.35">
      <c r="B17" s="4" t="s">
        <v>21</v>
      </c>
      <c r="D17" s="8">
        <f>256/(96/12)</f>
        <v>32</v>
      </c>
    </row>
    <row r="18" spans="2:4" x14ac:dyDescent="0.35">
      <c r="B18" s="4" t="s">
        <v>22</v>
      </c>
      <c r="D18" s="13">
        <f>D16*D17</f>
        <v>326.05333333333334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53891-BAA4-41B1-8326-618662ECFBE4}">
  <dimension ref="A1:F23"/>
  <sheetViews>
    <sheetView workbookViewId="0">
      <selection activeCell="B17" sqref="B17:B23"/>
    </sheetView>
  </sheetViews>
  <sheetFormatPr defaultRowHeight="14.5" x14ac:dyDescent="0.35"/>
  <cols>
    <col min="1" max="1" width="32.36328125" customWidth="1"/>
    <col min="2" max="2" width="31.54296875" customWidth="1"/>
    <col min="3" max="3" width="27" bestFit="1" customWidth="1"/>
    <col min="4" max="4" width="11.26953125" bestFit="1" customWidth="1"/>
    <col min="5" max="5" width="12.26953125" bestFit="1" customWidth="1"/>
  </cols>
  <sheetData>
    <row r="1" spans="1:6" x14ac:dyDescent="0.35">
      <c r="B1" s="1" t="s">
        <v>0</v>
      </c>
      <c r="C1" s="1" t="s">
        <v>26</v>
      </c>
    </row>
    <row r="2" spans="1:6" ht="29" x14ac:dyDescent="0.35">
      <c r="B2" s="2" t="s">
        <v>10</v>
      </c>
      <c r="C2" t="s">
        <v>95</v>
      </c>
    </row>
    <row r="3" spans="1:6" x14ac:dyDescent="0.35">
      <c r="B3" s="2" t="s">
        <v>106</v>
      </c>
      <c r="C3" t="s">
        <v>14</v>
      </c>
    </row>
    <row r="4" spans="1:6" x14ac:dyDescent="0.35">
      <c r="B4" s="2" t="s">
        <v>57</v>
      </c>
      <c r="C4" t="s">
        <v>107</v>
      </c>
    </row>
    <row r="5" spans="1:6" x14ac:dyDescent="0.35">
      <c r="B5" s="2" t="s">
        <v>89</v>
      </c>
      <c r="C5" t="s">
        <v>83</v>
      </c>
    </row>
    <row r="6" spans="1:6" x14ac:dyDescent="0.35">
      <c r="B6" s="14" t="s">
        <v>61</v>
      </c>
      <c r="C6" t="s">
        <v>107</v>
      </c>
    </row>
    <row r="7" spans="1:6" x14ac:dyDescent="0.35">
      <c r="B7" s="2" t="s">
        <v>108</v>
      </c>
      <c r="C7" t="s">
        <v>82</v>
      </c>
    </row>
    <row r="8" spans="1:6" x14ac:dyDescent="0.35">
      <c r="B8" s="2" t="s">
        <v>109</v>
      </c>
      <c r="C8" t="s">
        <v>110</v>
      </c>
    </row>
    <row r="9" spans="1:6" x14ac:dyDescent="0.35">
      <c r="B9" s="14" t="s">
        <v>63</v>
      </c>
      <c r="C9" t="s">
        <v>110</v>
      </c>
    </row>
    <row r="10" spans="1:6" x14ac:dyDescent="0.35">
      <c r="B10" s="14" t="s">
        <v>65</v>
      </c>
      <c r="C10" t="s">
        <v>110</v>
      </c>
    </row>
    <row r="11" spans="1:6" x14ac:dyDescent="0.35">
      <c r="A11" s="4" t="s">
        <v>121</v>
      </c>
      <c r="B11" s="2" t="s">
        <v>111</v>
      </c>
      <c r="C11" t="s">
        <v>112</v>
      </c>
    </row>
    <row r="12" spans="1:6" x14ac:dyDescent="0.35">
      <c r="B12" s="14" t="s">
        <v>113</v>
      </c>
      <c r="C12" t="s">
        <v>115</v>
      </c>
    </row>
    <row r="13" spans="1:6" x14ac:dyDescent="0.35">
      <c r="B13" s="14" t="s">
        <v>116</v>
      </c>
      <c r="C13" t="s">
        <v>110</v>
      </c>
      <c r="F13" s="10"/>
    </row>
    <row r="14" spans="1:6" x14ac:dyDescent="0.35">
      <c r="B14" s="14" t="s">
        <v>117</v>
      </c>
      <c r="C14" t="s">
        <v>118</v>
      </c>
    </row>
    <row r="15" spans="1:6" x14ac:dyDescent="0.35">
      <c r="B15" s="14" t="s">
        <v>119</v>
      </c>
      <c r="C15" t="s">
        <v>120</v>
      </c>
    </row>
    <row r="16" spans="1:6" x14ac:dyDescent="0.35">
      <c r="E16" s="3"/>
    </row>
    <row r="17" spans="2:6" x14ac:dyDescent="0.35">
      <c r="B17" s="4" t="s">
        <v>23</v>
      </c>
      <c r="D17" s="13">
        <v>42.41</v>
      </c>
      <c r="E17" t="s">
        <v>17</v>
      </c>
    </row>
    <row r="18" spans="2:6" x14ac:dyDescent="0.35">
      <c r="B18" s="4" t="s">
        <v>24</v>
      </c>
      <c r="D18" s="13">
        <f>D17/12</f>
        <v>3.5341666666666662</v>
      </c>
      <c r="F18" s="3"/>
    </row>
    <row r="19" spans="2:6" x14ac:dyDescent="0.35">
      <c r="B19" s="4" t="s">
        <v>18</v>
      </c>
      <c r="D19" s="6">
        <f>D18/D20</f>
        <v>0.29475952182374199</v>
      </c>
    </row>
    <row r="20" spans="2:6" x14ac:dyDescent="0.35">
      <c r="B20" s="4" t="s">
        <v>19</v>
      </c>
      <c r="D20" s="7">
        <v>11.99</v>
      </c>
      <c r="E20" s="4"/>
    </row>
    <row r="21" spans="2:6" s="4" customFormat="1" x14ac:dyDescent="0.35">
      <c r="B21" s="4" t="s">
        <v>20</v>
      </c>
      <c r="D21" s="13">
        <f>D20-D18</f>
        <v>8.4558333333333344</v>
      </c>
      <c r="E21"/>
    </row>
    <row r="22" spans="2:6" x14ac:dyDescent="0.35">
      <c r="B22" s="4" t="s">
        <v>21</v>
      </c>
      <c r="D22" s="8">
        <f>256/(96/12)</f>
        <v>32</v>
      </c>
    </row>
    <row r="23" spans="2:6" x14ac:dyDescent="0.35">
      <c r="B23" s="4" t="s">
        <v>22</v>
      </c>
      <c r="D23" s="13">
        <f>D21*D22</f>
        <v>270.5866666666667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BBF17-4999-4AB7-88D0-7F62E6DA9833}">
  <dimension ref="A1:F27"/>
  <sheetViews>
    <sheetView workbookViewId="0">
      <pane ySplit="1" topLeftCell="A2" activePane="bottomLeft" state="frozen"/>
      <selection pane="bottomLeft" activeCell="B21" sqref="B21:B27"/>
    </sheetView>
  </sheetViews>
  <sheetFormatPr defaultRowHeight="14.5" x14ac:dyDescent="0.35"/>
  <cols>
    <col min="1" max="1" width="32.26953125" customWidth="1"/>
    <col min="2" max="2" width="33.6328125" style="2" customWidth="1"/>
    <col min="3" max="3" width="27" bestFit="1" customWidth="1"/>
    <col min="4" max="4" width="11.26953125" style="2" bestFit="1" customWidth="1"/>
    <col min="5" max="5" width="12.26953125" bestFit="1" customWidth="1"/>
  </cols>
  <sheetData>
    <row r="1" spans="1:4" x14ac:dyDescent="0.35">
      <c r="B1" s="16" t="s">
        <v>0</v>
      </c>
      <c r="C1" s="1" t="s">
        <v>26</v>
      </c>
      <c r="D1"/>
    </row>
    <row r="2" spans="1:4" x14ac:dyDescent="0.35">
      <c r="B2" s="2" t="s">
        <v>122</v>
      </c>
      <c r="C2" t="s">
        <v>123</v>
      </c>
      <c r="D2"/>
    </row>
    <row r="3" spans="1:4" ht="29" x14ac:dyDescent="0.35">
      <c r="B3" s="2" t="s">
        <v>10</v>
      </c>
      <c r="C3" t="s">
        <v>123</v>
      </c>
      <c r="D3"/>
    </row>
    <row r="4" spans="1:4" x14ac:dyDescent="0.35">
      <c r="B4" s="2" t="s">
        <v>124</v>
      </c>
      <c r="C4" t="s">
        <v>125</v>
      </c>
      <c r="D4"/>
    </row>
    <row r="5" spans="1:4" x14ac:dyDescent="0.35">
      <c r="B5" s="14" t="s">
        <v>75</v>
      </c>
      <c r="C5" t="s">
        <v>126</v>
      </c>
      <c r="D5"/>
    </row>
    <row r="6" spans="1:4" x14ac:dyDescent="0.35">
      <c r="B6" s="2" t="s">
        <v>127</v>
      </c>
      <c r="C6" t="s">
        <v>128</v>
      </c>
      <c r="D6"/>
    </row>
    <row r="7" spans="1:4" x14ac:dyDescent="0.35">
      <c r="B7" s="2" t="s">
        <v>129</v>
      </c>
      <c r="C7" t="s">
        <v>110</v>
      </c>
      <c r="D7"/>
    </row>
    <row r="8" spans="1:4" x14ac:dyDescent="0.35">
      <c r="B8" s="2" t="s">
        <v>55</v>
      </c>
      <c r="C8" t="s">
        <v>110</v>
      </c>
      <c r="D8"/>
    </row>
    <row r="9" spans="1:4" x14ac:dyDescent="0.35">
      <c r="B9" s="2" t="s">
        <v>130</v>
      </c>
      <c r="C9" t="s">
        <v>80</v>
      </c>
      <c r="D9"/>
    </row>
    <row r="10" spans="1:4" x14ac:dyDescent="0.35">
      <c r="B10" s="2" t="s">
        <v>131</v>
      </c>
      <c r="C10" t="s">
        <v>132</v>
      </c>
      <c r="D10"/>
    </row>
    <row r="11" spans="1:4" x14ac:dyDescent="0.35">
      <c r="A11" s="4" t="s">
        <v>138</v>
      </c>
      <c r="B11" s="2" t="s">
        <v>133</v>
      </c>
      <c r="C11" t="s">
        <v>134</v>
      </c>
      <c r="D11"/>
    </row>
    <row r="12" spans="1:4" x14ac:dyDescent="0.35">
      <c r="B12" s="2" t="s">
        <v>57</v>
      </c>
      <c r="C12" t="s">
        <v>134</v>
      </c>
      <c r="D12"/>
    </row>
    <row r="13" spans="1:4" x14ac:dyDescent="0.35">
      <c r="B13" s="14" t="s">
        <v>135</v>
      </c>
      <c r="C13" t="s">
        <v>128</v>
      </c>
      <c r="D13"/>
    </row>
    <row r="14" spans="1:4" x14ac:dyDescent="0.35">
      <c r="B14" s="14" t="s">
        <v>12</v>
      </c>
      <c r="C14" t="s">
        <v>49</v>
      </c>
      <c r="D14"/>
    </row>
    <row r="15" spans="1:4" x14ac:dyDescent="0.35">
      <c r="B15" s="14" t="s">
        <v>13</v>
      </c>
      <c r="C15" t="s">
        <v>123</v>
      </c>
      <c r="D15"/>
    </row>
    <row r="16" spans="1:4" x14ac:dyDescent="0.35">
      <c r="B16" s="2" t="s">
        <v>1</v>
      </c>
      <c r="C16" t="s">
        <v>110</v>
      </c>
      <c r="D16"/>
    </row>
    <row r="17" spans="2:6" x14ac:dyDescent="0.35">
      <c r="B17" s="2" t="s">
        <v>59</v>
      </c>
      <c r="C17" t="s">
        <v>110</v>
      </c>
      <c r="D17"/>
    </row>
    <row r="18" spans="2:6" x14ac:dyDescent="0.35">
      <c r="B18" s="14" t="s">
        <v>136</v>
      </c>
      <c r="C18" t="s">
        <v>56</v>
      </c>
      <c r="D18"/>
    </row>
    <row r="19" spans="2:6" x14ac:dyDescent="0.35">
      <c r="B19" s="14" t="s">
        <v>137</v>
      </c>
      <c r="C19" t="s">
        <v>56</v>
      </c>
      <c r="D19"/>
    </row>
    <row r="20" spans="2:6" x14ac:dyDescent="0.35">
      <c r="E20" s="3"/>
    </row>
    <row r="21" spans="2:6" x14ac:dyDescent="0.35">
      <c r="B21" s="4" t="s">
        <v>23</v>
      </c>
      <c r="D21" s="18">
        <v>91.47</v>
      </c>
      <c r="E21" t="s">
        <v>17</v>
      </c>
      <c r="F21" s="3"/>
    </row>
    <row r="22" spans="2:6" x14ac:dyDescent="0.35">
      <c r="B22" s="4" t="s">
        <v>24</v>
      </c>
      <c r="D22" s="19">
        <f>D21/12</f>
        <v>7.6224999999999996</v>
      </c>
    </row>
    <row r="23" spans="2:6" x14ac:dyDescent="0.35">
      <c r="B23" s="4" t="s">
        <v>18</v>
      </c>
      <c r="D23" s="6">
        <f>D22/D24</f>
        <v>0.33155719878207918</v>
      </c>
    </row>
    <row r="24" spans="2:6" x14ac:dyDescent="0.35">
      <c r="B24" s="4" t="s">
        <v>19</v>
      </c>
      <c r="D24" s="7">
        <v>22.99</v>
      </c>
    </row>
    <row r="25" spans="2:6" s="4" customFormat="1" x14ac:dyDescent="0.35">
      <c r="B25" s="4" t="s">
        <v>20</v>
      </c>
      <c r="D25" s="19">
        <f>D24-D22</f>
        <v>15.3675</v>
      </c>
      <c r="E25"/>
    </row>
    <row r="26" spans="2:6" x14ac:dyDescent="0.35">
      <c r="B26" s="4" t="s">
        <v>21</v>
      </c>
      <c r="D26" s="8">
        <f>256/(24/12)</f>
        <v>128</v>
      </c>
    </row>
    <row r="27" spans="2:6" x14ac:dyDescent="0.35">
      <c r="B27" s="4" t="s">
        <v>22</v>
      </c>
      <c r="D27" s="13">
        <f>D25*D26</f>
        <v>1967.04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DDC60-9778-4CA2-9EFF-0FDA60FC87CD}">
  <dimension ref="A1:F22"/>
  <sheetViews>
    <sheetView workbookViewId="0">
      <selection activeCell="B16" sqref="B16:B22"/>
    </sheetView>
  </sheetViews>
  <sheetFormatPr defaultRowHeight="14.5" x14ac:dyDescent="0.35"/>
  <cols>
    <col min="1" max="1" width="32.36328125" customWidth="1"/>
    <col min="2" max="2" width="34.6328125" style="2" bestFit="1" customWidth="1"/>
    <col min="3" max="3" width="27" bestFit="1" customWidth="1"/>
    <col min="4" max="4" width="11.26953125" style="2" bestFit="1" customWidth="1"/>
    <col min="5" max="5" width="12.26953125" bestFit="1" customWidth="1"/>
  </cols>
  <sheetData>
    <row r="1" spans="1:6" x14ac:dyDescent="0.35">
      <c r="B1" s="16" t="s">
        <v>0</v>
      </c>
      <c r="C1" s="1" t="s">
        <v>26</v>
      </c>
      <c r="D1"/>
    </row>
    <row r="2" spans="1:6" x14ac:dyDescent="0.35">
      <c r="B2" s="2" t="s">
        <v>10</v>
      </c>
      <c r="C2" t="s">
        <v>139</v>
      </c>
      <c r="D2" s="10"/>
      <c r="E2" s="10"/>
    </row>
    <row r="3" spans="1:6" x14ac:dyDescent="0.35">
      <c r="B3" s="2" t="s">
        <v>140</v>
      </c>
      <c r="C3" t="s">
        <v>14</v>
      </c>
      <c r="D3" s="10"/>
      <c r="E3" s="10"/>
    </row>
    <row r="4" spans="1:6" x14ac:dyDescent="0.35">
      <c r="B4" s="2" t="s">
        <v>141</v>
      </c>
      <c r="C4" t="s">
        <v>142</v>
      </c>
      <c r="D4" s="10"/>
      <c r="E4" s="10"/>
    </row>
    <row r="5" spans="1:6" x14ac:dyDescent="0.35">
      <c r="B5" s="2" t="s">
        <v>143</v>
      </c>
      <c r="C5" t="s">
        <v>82</v>
      </c>
      <c r="D5" s="10"/>
      <c r="E5" s="10"/>
    </row>
    <row r="6" spans="1:6" x14ac:dyDescent="0.35">
      <c r="B6" s="2" t="s">
        <v>144</v>
      </c>
      <c r="C6" t="s">
        <v>145</v>
      </c>
      <c r="D6" s="10"/>
      <c r="E6" s="10"/>
    </row>
    <row r="7" spans="1:6" x14ac:dyDescent="0.35">
      <c r="B7" s="2" t="s">
        <v>29</v>
      </c>
      <c r="C7" t="s">
        <v>145</v>
      </c>
      <c r="D7" s="10"/>
      <c r="E7" s="10"/>
    </row>
    <row r="8" spans="1:6" x14ac:dyDescent="0.35">
      <c r="B8" s="2" t="s">
        <v>146</v>
      </c>
      <c r="C8" t="s">
        <v>110</v>
      </c>
      <c r="D8" s="10"/>
      <c r="E8" s="10"/>
    </row>
    <row r="9" spans="1:6" x14ac:dyDescent="0.35">
      <c r="B9" s="2" t="s">
        <v>148</v>
      </c>
      <c r="C9" t="s">
        <v>149</v>
      </c>
      <c r="D9" s="10"/>
      <c r="E9" s="10"/>
    </row>
    <row r="10" spans="1:6" x14ac:dyDescent="0.35">
      <c r="B10" s="2" t="s">
        <v>150</v>
      </c>
      <c r="C10" t="s">
        <v>147</v>
      </c>
      <c r="D10" s="10"/>
      <c r="E10" s="10"/>
    </row>
    <row r="11" spans="1:6" x14ac:dyDescent="0.35">
      <c r="B11" s="2" t="s">
        <v>151</v>
      </c>
      <c r="C11" t="s">
        <v>145</v>
      </c>
      <c r="D11" s="10"/>
      <c r="E11" s="10"/>
    </row>
    <row r="12" spans="1:6" x14ac:dyDescent="0.35">
      <c r="A12" s="4" t="s">
        <v>155</v>
      </c>
      <c r="B12" s="14" t="s">
        <v>152</v>
      </c>
      <c r="C12" t="s">
        <v>114</v>
      </c>
      <c r="D12" s="10"/>
      <c r="E12" s="10"/>
    </row>
    <row r="13" spans="1:6" x14ac:dyDescent="0.35">
      <c r="B13" s="14" t="s">
        <v>153</v>
      </c>
      <c r="C13" t="s">
        <v>51</v>
      </c>
      <c r="D13" s="10"/>
      <c r="E13" s="10"/>
    </row>
    <row r="14" spans="1:6" x14ac:dyDescent="0.35">
      <c r="B14" s="14" t="s">
        <v>154</v>
      </c>
      <c r="C14" t="s">
        <v>91</v>
      </c>
      <c r="D14" s="10"/>
      <c r="E14" s="10"/>
    </row>
    <row r="16" spans="1:6" x14ac:dyDescent="0.35">
      <c r="B16" s="4" t="s">
        <v>23</v>
      </c>
      <c r="D16" s="13">
        <v>41.12</v>
      </c>
      <c r="E16" t="s">
        <v>17</v>
      </c>
      <c r="F16" s="3"/>
    </row>
    <row r="17" spans="2:5" x14ac:dyDescent="0.35">
      <c r="B17" s="4" t="s">
        <v>24</v>
      </c>
      <c r="D17" s="13">
        <f>D16/12</f>
        <v>3.4266666666666663</v>
      </c>
    </row>
    <row r="18" spans="2:5" x14ac:dyDescent="0.35">
      <c r="B18" s="4" t="s">
        <v>18</v>
      </c>
      <c r="D18" s="6">
        <f>D17/D19</f>
        <v>0.31179860479223531</v>
      </c>
    </row>
    <row r="19" spans="2:5" x14ac:dyDescent="0.35">
      <c r="B19" s="4" t="s">
        <v>19</v>
      </c>
      <c r="D19" s="7">
        <v>10.99</v>
      </c>
      <c r="E19" s="4"/>
    </row>
    <row r="20" spans="2:5" s="4" customFormat="1" x14ac:dyDescent="0.35">
      <c r="B20" s="4" t="s">
        <v>20</v>
      </c>
      <c r="D20" s="13">
        <f>D19-D17</f>
        <v>7.5633333333333344</v>
      </c>
      <c r="E20"/>
    </row>
    <row r="21" spans="2:5" x14ac:dyDescent="0.35">
      <c r="B21" s="4" t="s">
        <v>21</v>
      </c>
      <c r="D21" s="8">
        <f>256/(120/12)</f>
        <v>25.6</v>
      </c>
    </row>
    <row r="22" spans="2:5" x14ac:dyDescent="0.35">
      <c r="B22" s="4" t="s">
        <v>22</v>
      </c>
      <c r="D22" s="13">
        <f>D20*D21</f>
        <v>193.62133333333338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SpringChickenCheddarRago</vt:lpstr>
      <vt:lpstr>Wild Mushroom and Cheddar Pasta</vt:lpstr>
      <vt:lpstr>White Cheddar Harvest Bowl </vt:lpstr>
      <vt:lpstr>Nashville Hot Chicken Sliders</vt:lpstr>
      <vt:lpstr>Lobster Mac &amp; Cheese</vt:lpstr>
      <vt:lpstr>Burnt Ends Mac &amp; Cheese Poutine</vt:lpstr>
      <vt:lpstr>Pecan Smoked Pulled Pork Mac</vt:lpstr>
      <vt:lpstr>Jumbo Mac and Crab Cakes</vt:lpstr>
      <vt:lpstr>Mexican Street Corn Mac &amp; Chees</vt:lpstr>
      <vt:lpstr>Toasted Bay Scallop Mac &amp; Chees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Neyer</dc:creator>
  <cp:lastModifiedBy>Brian Neyer</cp:lastModifiedBy>
  <dcterms:created xsi:type="dcterms:W3CDTF">2018-06-21T13:37:24Z</dcterms:created>
  <dcterms:modified xsi:type="dcterms:W3CDTF">2018-07-19T18:30:03Z</dcterms:modified>
</cp:coreProperties>
</file>